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nan\Downloads\"/>
    </mc:Choice>
  </mc:AlternateContent>
  <xr:revisionPtr revIDLastSave="0" documentId="13_ncr:1_{BB5F78E7-67CC-421A-B638-A5961C713050}" xr6:coauthVersionLast="47" xr6:coauthVersionMax="47" xr10:uidLastSave="{00000000-0000-0000-0000-000000000000}"/>
  <bookViews>
    <workbookView xWindow="-120" yWindow="-120" windowWidth="20730" windowHeight="11040" xr2:uid="{15F433C3-E352-4250-9C5A-7CD656392C9A}"/>
  </bookViews>
  <sheets>
    <sheet name="Core Service Calculator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8" i="1" l="1"/>
  <c r="C10" i="1"/>
  <c r="C7" i="1" l="1"/>
  <c r="C8" i="1"/>
  <c r="C9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6" i="1" l="1"/>
</calcChain>
</file>

<file path=xl/sharedStrings.xml><?xml version="1.0" encoding="utf-8"?>
<sst xmlns="http://schemas.openxmlformats.org/spreadsheetml/2006/main" count="50" uniqueCount="50">
  <si>
    <t xml:space="preserve">Case Number:  </t>
  </si>
  <si>
    <t>Deadline</t>
  </si>
  <si>
    <t xml:space="preserve">Actual </t>
  </si>
  <si>
    <t>WITHIN 1 DAY OF ARRIVAL</t>
  </si>
  <si>
    <t>WITHIN 5 BUSINESS DAYS</t>
  </si>
  <si>
    <t>Intake</t>
  </si>
  <si>
    <t>WITHIN 7 BUSINESS DAYS</t>
  </si>
  <si>
    <t>WITHIN 10 BUSINESS DAYS</t>
  </si>
  <si>
    <t>WITHIN 30 CALENDAR DAYS</t>
  </si>
  <si>
    <t>Second Home Visit</t>
  </si>
  <si>
    <t>WITHIN 90 DAYS</t>
  </si>
  <si>
    <t>File AR-11</t>
  </si>
  <si>
    <t>WITHIN 14 DAYS AFTER 90th</t>
  </si>
  <si>
    <t>​Provide culturally appropriate, ready-to-eat food and at least one day's worth of additional food supplies and staples</t>
  </si>
  <si>
    <t xml:space="preserve">Timeframe </t>
  </si>
  <si>
    <t>DATE OF ARRIVAL</t>
  </si>
  <si>
    <t>Transportation to decent, safe and sanitary housing</t>
  </si>
  <si>
    <t>​Provide pocket money to each adult</t>
  </si>
  <si>
    <t>​Provide food/food allowance (if not provided upon arrival)</t>
  </si>
  <si>
    <t xml:space="preserve">Application for food stamps </t>
  </si>
  <si>
    <t>Application for social security card(s)</t>
  </si>
  <si>
    <t>Provide food/food allowance until client(s) is in receipt of food stamps</t>
  </si>
  <si>
    <t>Ensure transportation to job interviews and job training</t>
  </si>
  <si>
    <t>Complete the 90-Day Follow Up Home Visit Evaluation (for M2, M3, M5, M6 and M7 minors)​ and share with SRC</t>
  </si>
  <si>
    <t>Application for cash assistance</t>
  </si>
  <si>
    <t>Application for medical assistance</t>
  </si>
  <si>
    <t>​Assistance with enrollment in other services (ex. WIC and SSI)</t>
  </si>
  <si>
    <t>Airport arrival with interpretation</t>
  </si>
  <si>
    <t>​Provide required furnishing and supplies upon client(s)' arrival </t>
  </si>
  <si>
    <t>Enrollment in English language program</t>
  </si>
  <si>
    <t xml:space="preserve">Enrollment in employment services </t>
  </si>
  <si>
    <t>Develop service plan</t>
  </si>
  <si>
    <t>Complete health screening</t>
  </si>
  <si>
    <t>Complete school enrollment</t>
  </si>
  <si>
    <t xml:space="preserve">Register in selective service (18-25) </t>
  </si>
  <si>
    <t xml:space="preserve">Provide cultural orientation (CO) and conduct assessment </t>
  </si>
  <si>
    <t xml:space="preserve">Provide cash and in-kind support </t>
  </si>
  <si>
    <t>Provide regular and personal contact with M2, M3, M5, M6 and M7 minors </t>
  </si>
  <si>
    <t xml:space="preserve">Date of Arrival (at Port of Entry: POE): </t>
  </si>
  <si>
    <r>
      <t>Date of Arrival (at Final Destination):</t>
    </r>
    <r>
      <rPr>
        <b/>
        <sz val="12"/>
        <color theme="1"/>
        <rFont val="Arial"/>
        <family val="2"/>
      </rPr>
      <t xml:space="preserve">
</t>
    </r>
    <r>
      <rPr>
        <sz val="10"/>
        <color theme="1"/>
        <rFont val="Arial"/>
        <family val="2"/>
      </rPr>
      <t>*Note the d</t>
    </r>
    <r>
      <rPr>
        <i/>
        <sz val="10"/>
        <color theme="1"/>
        <rFont val="Arial"/>
        <family val="2"/>
      </rPr>
      <t>ate of assurance should be used to determine core service deadline(s) for walk-in SIVs.</t>
    </r>
  </si>
  <si>
    <t>R&amp;P Core Service Calculator</t>
  </si>
  <si>
    <r>
      <t xml:space="preserve">Core Service 
</t>
    </r>
    <r>
      <rPr>
        <sz val="9"/>
        <color theme="1"/>
        <rFont val="Arial"/>
        <family val="2"/>
      </rPr>
      <t>*If not applicable, note N/A for the deadline &amp; actual</t>
    </r>
  </si>
  <si>
    <r>
      <t>Provide pocket money to each adult</t>
    </r>
    <r>
      <rPr>
        <sz val="11"/>
        <color theme="1"/>
        <rFont val="Arial"/>
        <family val="2"/>
      </rPr>
      <t xml:space="preserve"> 
(if not provided upon arrival)</t>
    </r>
  </si>
  <si>
    <r>
      <t xml:space="preserve">Next Calendar Day Home Visit 
</t>
    </r>
    <r>
      <rPr>
        <sz val="11"/>
        <color theme="1"/>
        <rFont val="Arial"/>
        <family val="2"/>
      </rPr>
      <t>(​including basic orientation regarding housing and personal safety)</t>
    </r>
  </si>
  <si>
    <r>
      <t>​Complete the </t>
    </r>
    <r>
      <rPr>
        <b/>
        <i/>
        <sz val="11"/>
        <color theme="1"/>
        <rFont val="Arial"/>
        <family val="2"/>
      </rPr>
      <t>Post-Arrival Suitability Determination Form </t>
    </r>
    <r>
      <rPr>
        <b/>
        <sz val="11"/>
        <color theme="1"/>
        <rFont val="Arial"/>
        <family val="2"/>
      </rPr>
      <t>(for M2 and M3 minors)</t>
    </r>
  </si>
  <si>
    <r>
      <t>​Complete the </t>
    </r>
    <r>
      <rPr>
        <b/>
        <i/>
        <sz val="11"/>
        <color theme="1"/>
        <rFont val="Arial"/>
        <family val="2"/>
      </rPr>
      <t>Statement of Responsibilitiy Form </t>
    </r>
    <r>
      <rPr>
        <b/>
        <sz val="11"/>
        <color theme="1"/>
        <rFont val="Arial"/>
        <family val="2"/>
      </rPr>
      <t>(for M2 and M3 minors)</t>
    </r>
  </si>
  <si>
    <r>
      <t xml:space="preserve">Assist with access to health services </t>
    </r>
    <r>
      <rPr>
        <sz val="11"/>
        <color theme="1"/>
        <rFont val="Arial"/>
        <family val="2"/>
      </rPr>
      <t>(​​ensure appropriate and timely medical attention for acute healthcare needs)</t>
    </r>
  </si>
  <si>
    <r>
      <t xml:space="preserve">Provide approrpriate seasonal clothing 
</t>
    </r>
    <r>
      <rPr>
        <sz val="11"/>
        <color theme="1"/>
        <rFont val="Arial"/>
        <family val="2"/>
      </rPr>
      <t>(clothing for work, school and everyday use, including proper footwear and diapers as-needed)</t>
    </r>
  </si>
  <si>
    <t xml:space="preserve">Inform and Assist Clients of Family Reunification Applications Options </t>
  </si>
  <si>
    <t>WITHIN 7 CALENDAR DAYS (applies only to cases with unaccompanied minors)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</si>
</sst>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/d/yy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name val="Arial"/>
      <family val="2"/>
    </font>
    <font>
      <b/>
      <i/>
      <sz val="11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1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left" vertical="center"/>
    </xf>
    <xf numFmtId="0" fontId="3" fillId="8" borderId="1" xfId="0" applyFont="1" applyFill="1" applyBorder="1" applyAlignment="1">
      <alignment horizontal="center" vertical="center" wrapText="1"/>
    </xf>
    <xf numFmtId="14" fontId="3" fillId="8" borderId="1" xfId="0" applyNumberFormat="1" applyFont="1" applyFill="1" applyBorder="1" applyAlignment="1" applyProtection="1">
      <alignment horizontal="center" vertical="center"/>
      <protection locked="0"/>
    </xf>
    <xf numFmtId="0" fontId="5" fillId="8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 vertical="center" wrapText="1"/>
    </xf>
    <xf numFmtId="164" fontId="2" fillId="3" borderId="1" xfId="0" applyNumberFormat="1" applyFont="1" applyFill="1" applyBorder="1" applyAlignment="1" applyProtection="1">
      <alignment horizontal="center" vertical="center"/>
      <protection locked="0"/>
    </xf>
    <xf numFmtId="14" fontId="10" fillId="4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 applyProtection="1">
      <alignment horizontal="center" vertical="center"/>
    </xf>
    <xf numFmtId="164" fontId="2" fillId="3" borderId="1" xfId="0" applyNumberFormat="1" applyFont="1" applyFill="1" applyBorder="1" applyAlignment="1" applyProtection="1">
      <alignment horizontal="center" vertical="center"/>
    </xf>
    <xf numFmtId="14" fontId="2" fillId="2" borderId="1" xfId="0" applyNumberFormat="1" applyFont="1" applyFill="1" applyBorder="1" applyAlignment="1" applyProtection="1">
      <alignment horizontal="center" vertical="center"/>
      <protection locked="0"/>
    </xf>
    <xf numFmtId="14" fontId="2" fillId="3" borderId="1" xfId="0" applyNumberFormat="1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horizontal="left" vertical="center"/>
    </xf>
    <xf numFmtId="0" fontId="3" fillId="9" borderId="1" xfId="0" applyFont="1" applyFill="1" applyBorder="1" applyAlignment="1">
      <alignment horizontal="left" vertical="center" wrapText="1"/>
    </xf>
    <xf numFmtId="0" fontId="6" fillId="9" borderId="1" xfId="0" applyFont="1" applyFill="1" applyBorder="1" applyAlignment="1">
      <alignment horizontal="left" vertical="center"/>
    </xf>
    <xf numFmtId="14" fontId="2" fillId="6" borderId="1" xfId="0" applyNumberFormat="1" applyFont="1" applyFill="1" applyBorder="1" applyAlignment="1" applyProtection="1">
      <alignment horizontal="right" vertical="center"/>
      <protection locked="0"/>
    </xf>
    <xf numFmtId="0" fontId="3" fillId="2" borderId="1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center"/>
    </xf>
    <xf numFmtId="0" fontId="3" fillId="6" borderId="1" xfId="0" applyFont="1" applyFill="1" applyBorder="1" applyAlignment="1">
      <alignment horizontal="right" vertical="center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left" vertical="center"/>
    </xf>
    <xf numFmtId="0" fontId="3" fillId="3" borderId="3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2">
    <dxf>
      <fill>
        <patternFill>
          <bgColor theme="0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612612-E767-4431-BBB4-5271A6F23443}">
  <dimension ref="A1:D40"/>
  <sheetViews>
    <sheetView showGridLines="0" tabSelected="1" zoomScale="80" zoomScaleNormal="80" workbookViewId="0">
      <pane ySplit="2" topLeftCell="A13" activePane="bottomLeft" state="frozen"/>
      <selection pane="bottomLeft" activeCell="A18" sqref="A18:A21"/>
    </sheetView>
  </sheetViews>
  <sheetFormatPr defaultRowHeight="15" zeroHeight="1" x14ac:dyDescent="0.25"/>
  <cols>
    <col min="1" max="1" width="23.5703125" customWidth="1"/>
    <col min="2" max="2" width="42.85546875" customWidth="1"/>
    <col min="3" max="3" width="15.7109375" customWidth="1"/>
    <col min="4" max="4" width="18.28515625" customWidth="1"/>
  </cols>
  <sheetData>
    <row r="1" spans="1:4" ht="30.6" customHeight="1" x14ac:dyDescent="0.25">
      <c r="A1" s="20" t="s">
        <v>40</v>
      </c>
      <c r="B1" s="20"/>
      <c r="C1" s="20"/>
      <c r="D1" s="20"/>
    </row>
    <row r="2" spans="1:4" ht="19.5" customHeight="1" x14ac:dyDescent="0.25">
      <c r="A2" s="8" t="s">
        <v>0</v>
      </c>
      <c r="B2" s="21"/>
      <c r="C2" s="21"/>
      <c r="D2" s="21"/>
    </row>
    <row r="3" spans="1:4" ht="19.5" customHeight="1" x14ac:dyDescent="0.25">
      <c r="A3" s="26" t="s">
        <v>38</v>
      </c>
      <c r="B3" s="26"/>
      <c r="C3" s="27"/>
      <c r="D3" s="27"/>
    </row>
    <row r="4" spans="1:4" ht="45" customHeight="1" x14ac:dyDescent="0.25">
      <c r="A4" s="22" t="s">
        <v>39</v>
      </c>
      <c r="B4" s="23"/>
      <c r="C4" s="24">
        <v>43718</v>
      </c>
      <c r="D4" s="24"/>
    </row>
    <row r="5" spans="1:4" ht="39.75" customHeight="1" x14ac:dyDescent="0.25">
      <c r="A5" s="4" t="s">
        <v>14</v>
      </c>
      <c r="B5" s="5" t="s">
        <v>41</v>
      </c>
      <c r="C5" s="6" t="s">
        <v>1</v>
      </c>
      <c r="D5" s="7" t="s">
        <v>2</v>
      </c>
    </row>
    <row r="6" spans="1:4" ht="30.6" customHeight="1" x14ac:dyDescent="0.25">
      <c r="A6" s="28" t="s">
        <v>15</v>
      </c>
      <c r="B6" s="3" t="s">
        <v>27</v>
      </c>
      <c r="C6" s="11">
        <f>C4</f>
        <v>43718</v>
      </c>
      <c r="D6" s="12"/>
    </row>
    <row r="7" spans="1:4" ht="30.6" customHeight="1" x14ac:dyDescent="0.25">
      <c r="A7" s="29"/>
      <c r="B7" s="2" t="s">
        <v>28</v>
      </c>
      <c r="C7" s="11">
        <f>C4</f>
        <v>43718</v>
      </c>
      <c r="D7" s="12"/>
    </row>
    <row r="8" spans="1:4" ht="30.6" customHeight="1" x14ac:dyDescent="0.25">
      <c r="A8" s="29"/>
      <c r="B8" s="2" t="s">
        <v>16</v>
      </c>
      <c r="C8" s="11">
        <f>C4</f>
        <v>43718</v>
      </c>
      <c r="D8" s="12"/>
    </row>
    <row r="9" spans="1:4" ht="30.6" customHeight="1" x14ac:dyDescent="0.25">
      <c r="A9" s="29"/>
      <c r="B9" s="2" t="s">
        <v>17</v>
      </c>
      <c r="C9" s="11">
        <f>C4</f>
        <v>43718</v>
      </c>
      <c r="D9" s="12"/>
    </row>
    <row r="10" spans="1:4" ht="57.75" x14ac:dyDescent="0.25">
      <c r="A10" s="29"/>
      <c r="B10" s="10" t="s">
        <v>47</v>
      </c>
      <c r="C10" s="11">
        <f>C4</f>
        <v>43718</v>
      </c>
      <c r="D10" s="12"/>
    </row>
    <row r="11" spans="1:4" ht="44.25" customHeight="1" x14ac:dyDescent="0.25">
      <c r="A11" s="30"/>
      <c r="B11" s="2" t="s">
        <v>13</v>
      </c>
      <c r="C11" s="11">
        <f>C4</f>
        <v>43718</v>
      </c>
      <c r="D11" s="12"/>
    </row>
    <row r="12" spans="1:4" ht="60" customHeight="1" x14ac:dyDescent="0.25">
      <c r="A12" s="25" t="s">
        <v>3</v>
      </c>
      <c r="B12" s="1" t="s">
        <v>43</v>
      </c>
      <c r="C12" s="13">
        <f>C4+1</f>
        <v>43719</v>
      </c>
      <c r="D12" s="15"/>
    </row>
    <row r="13" spans="1:4" ht="30.6" customHeight="1" x14ac:dyDescent="0.25">
      <c r="A13" s="25"/>
      <c r="B13" s="1" t="s">
        <v>42</v>
      </c>
      <c r="C13" s="13">
        <f>C4+1</f>
        <v>43719</v>
      </c>
      <c r="D13" s="15"/>
    </row>
    <row r="14" spans="1:4" ht="30.6" customHeight="1" x14ac:dyDescent="0.25">
      <c r="A14" s="25"/>
      <c r="B14" s="1" t="s">
        <v>18</v>
      </c>
      <c r="C14" s="13">
        <f>C4+1</f>
        <v>43719</v>
      </c>
      <c r="D14" s="15"/>
    </row>
    <row r="15" spans="1:4" ht="30.6" customHeight="1" x14ac:dyDescent="0.25">
      <c r="A15" s="2" t="s">
        <v>4</v>
      </c>
      <c r="B15" s="2" t="s">
        <v>5</v>
      </c>
      <c r="C15" s="14">
        <f>WORKDAY(C4,5)</f>
        <v>43725</v>
      </c>
      <c r="D15" s="16"/>
    </row>
    <row r="16" spans="1:4" ht="47.25" customHeight="1" x14ac:dyDescent="0.25">
      <c r="A16" s="25" t="s">
        <v>49</v>
      </c>
      <c r="B16" s="9" t="s">
        <v>44</v>
      </c>
      <c r="C16" s="13">
        <f>C4+7</f>
        <v>43725</v>
      </c>
      <c r="D16" s="15"/>
    </row>
    <row r="17" spans="1:4" ht="51" customHeight="1" x14ac:dyDescent="0.25">
      <c r="A17" s="25"/>
      <c r="B17" s="1" t="s">
        <v>45</v>
      </c>
      <c r="C17" s="13">
        <f>C4+7</f>
        <v>43725</v>
      </c>
      <c r="D17" s="15"/>
    </row>
    <row r="18" spans="1:4" ht="30.6" customHeight="1" x14ac:dyDescent="0.25">
      <c r="A18" s="32" t="s">
        <v>6</v>
      </c>
      <c r="B18" s="2" t="s">
        <v>20</v>
      </c>
      <c r="C18" s="14">
        <f>WORKDAY(C4,7)</f>
        <v>43727</v>
      </c>
      <c r="D18" s="16"/>
    </row>
    <row r="19" spans="1:4" ht="30.6" customHeight="1" x14ac:dyDescent="0.25">
      <c r="A19" s="33"/>
      <c r="B19" s="2" t="s">
        <v>19</v>
      </c>
      <c r="C19" s="14">
        <f>WORKDAY(C4,7)</f>
        <v>43727</v>
      </c>
      <c r="D19" s="16"/>
    </row>
    <row r="20" spans="1:4" ht="30.6" customHeight="1" x14ac:dyDescent="0.25">
      <c r="A20" s="33"/>
      <c r="B20" s="2" t="s">
        <v>24</v>
      </c>
      <c r="C20" s="14">
        <f>WORKDAY(C4,7)</f>
        <v>43727</v>
      </c>
      <c r="D20" s="16"/>
    </row>
    <row r="21" spans="1:4" ht="30.6" customHeight="1" x14ac:dyDescent="0.25">
      <c r="A21" s="34"/>
      <c r="B21" s="2" t="s">
        <v>25</v>
      </c>
      <c r="C21" s="14">
        <f>WORKDAY(C4,7)</f>
        <v>43727</v>
      </c>
      <c r="D21" s="16"/>
    </row>
    <row r="22" spans="1:4" ht="30.6" customHeight="1" x14ac:dyDescent="0.25">
      <c r="A22" s="25" t="s">
        <v>7</v>
      </c>
      <c r="B22" s="1" t="s">
        <v>29</v>
      </c>
      <c r="C22" s="13">
        <f>WORKDAY(C4,10)</f>
        <v>43732</v>
      </c>
      <c r="D22" s="15"/>
    </row>
    <row r="23" spans="1:4" ht="30.6" customHeight="1" x14ac:dyDescent="0.25">
      <c r="A23" s="25"/>
      <c r="B23" s="1" t="s">
        <v>30</v>
      </c>
      <c r="C23" s="13">
        <f>WORKDAY(C4,10)</f>
        <v>43732</v>
      </c>
      <c r="D23" s="15"/>
    </row>
    <row r="24" spans="1:4" ht="30.6" customHeight="1" x14ac:dyDescent="0.25">
      <c r="A24" s="31" t="s">
        <v>8</v>
      </c>
      <c r="B24" s="2" t="s">
        <v>31</v>
      </c>
      <c r="C24" s="14">
        <f>C4+30</f>
        <v>43748</v>
      </c>
      <c r="D24" s="16"/>
    </row>
    <row r="25" spans="1:4" ht="30.6" customHeight="1" x14ac:dyDescent="0.25">
      <c r="A25" s="31"/>
      <c r="B25" s="2" t="s">
        <v>32</v>
      </c>
      <c r="C25" s="14">
        <f>C4+30</f>
        <v>43748</v>
      </c>
      <c r="D25" s="16"/>
    </row>
    <row r="26" spans="1:4" ht="30.6" customHeight="1" x14ac:dyDescent="0.25">
      <c r="A26" s="31"/>
      <c r="B26" s="2" t="s">
        <v>33</v>
      </c>
      <c r="C26" s="14">
        <f>C4+30</f>
        <v>43748</v>
      </c>
      <c r="D26" s="16"/>
    </row>
    <row r="27" spans="1:4" ht="30.6" customHeight="1" x14ac:dyDescent="0.25">
      <c r="A27" s="31"/>
      <c r="B27" s="2" t="s">
        <v>34</v>
      </c>
      <c r="C27" s="14">
        <f>C4+30</f>
        <v>43748</v>
      </c>
      <c r="D27" s="16"/>
    </row>
    <row r="28" spans="1:4" ht="30.6" customHeight="1" x14ac:dyDescent="0.25">
      <c r="A28" s="31"/>
      <c r="B28" s="2" t="s">
        <v>9</v>
      </c>
      <c r="C28" s="14">
        <f>C4+30</f>
        <v>43748</v>
      </c>
      <c r="D28" s="16"/>
    </row>
    <row r="29" spans="1:4" ht="46.5" customHeight="1" x14ac:dyDescent="0.25">
      <c r="A29" s="17" t="s">
        <v>10</v>
      </c>
      <c r="B29" s="1" t="s">
        <v>35</v>
      </c>
      <c r="C29" s="13">
        <f>C4+90</f>
        <v>43808</v>
      </c>
      <c r="D29" s="15"/>
    </row>
    <row r="30" spans="1:4" ht="30.6" customHeight="1" x14ac:dyDescent="0.25">
      <c r="A30" s="18"/>
      <c r="B30" s="1" t="s">
        <v>36</v>
      </c>
      <c r="C30" s="13">
        <f>C4+90</f>
        <v>43808</v>
      </c>
      <c r="D30" s="15"/>
    </row>
    <row r="31" spans="1:4" ht="30.6" customHeight="1" x14ac:dyDescent="0.25">
      <c r="A31" s="18"/>
      <c r="B31" s="1" t="s">
        <v>21</v>
      </c>
      <c r="C31" s="13">
        <f>C4+90</f>
        <v>43808</v>
      </c>
      <c r="D31" s="15"/>
    </row>
    <row r="32" spans="1:4" ht="57" customHeight="1" x14ac:dyDescent="0.25">
      <c r="A32" s="18"/>
      <c r="B32" s="1" t="s">
        <v>46</v>
      </c>
      <c r="C32" s="13">
        <f>C4+90</f>
        <v>43808</v>
      </c>
      <c r="D32" s="15"/>
    </row>
    <row r="33" spans="1:4" ht="30.6" customHeight="1" x14ac:dyDescent="0.25">
      <c r="A33" s="18"/>
      <c r="B33" s="1" t="s">
        <v>22</v>
      </c>
      <c r="C33" s="13">
        <f>C4+90</f>
        <v>43808</v>
      </c>
      <c r="D33" s="15"/>
    </row>
    <row r="34" spans="1:4" ht="30.6" customHeight="1" x14ac:dyDescent="0.25">
      <c r="A34" s="18"/>
      <c r="B34" s="1" t="s">
        <v>26</v>
      </c>
      <c r="C34" s="13">
        <f>C4+90</f>
        <v>43808</v>
      </c>
      <c r="D34" s="15"/>
    </row>
    <row r="35" spans="1:4" ht="30.6" customHeight="1" x14ac:dyDescent="0.25">
      <c r="A35" s="18"/>
      <c r="B35" s="1" t="s">
        <v>11</v>
      </c>
      <c r="C35" s="13">
        <f>C4+90</f>
        <v>43808</v>
      </c>
      <c r="D35" s="15"/>
    </row>
    <row r="36" spans="1:4" ht="30.6" customHeight="1" x14ac:dyDescent="0.25">
      <c r="A36" s="18"/>
      <c r="B36" s="1" t="s">
        <v>48</v>
      </c>
      <c r="C36" s="13">
        <f>C4+90</f>
        <v>43808</v>
      </c>
      <c r="D36" s="15"/>
    </row>
    <row r="37" spans="1:4" ht="41.25" customHeight="1" x14ac:dyDescent="0.25">
      <c r="A37" s="19"/>
      <c r="B37" s="1" t="s">
        <v>37</v>
      </c>
      <c r="C37" s="13">
        <f>C4+90</f>
        <v>43808</v>
      </c>
      <c r="D37" s="15"/>
    </row>
    <row r="38" spans="1:4" ht="57.75" customHeight="1" x14ac:dyDescent="0.25">
      <c r="A38" s="2" t="s">
        <v>12</v>
      </c>
      <c r="B38" s="2" t="s">
        <v>23</v>
      </c>
      <c r="C38" s="14">
        <f>C4+90+14</f>
        <v>43822</v>
      </c>
      <c r="D38" s="16"/>
    </row>
    <row r="39" spans="1:4" ht="24.95" customHeight="1" x14ac:dyDescent="0.25"/>
    <row r="40" spans="1:4" x14ac:dyDescent="0.25"/>
  </sheetData>
  <mergeCells count="13">
    <mergeCell ref="A29:A37"/>
    <mergeCell ref="A1:D1"/>
    <mergeCell ref="B2:D2"/>
    <mergeCell ref="A4:B4"/>
    <mergeCell ref="C4:D4"/>
    <mergeCell ref="A12:A14"/>
    <mergeCell ref="A3:B3"/>
    <mergeCell ref="C3:D3"/>
    <mergeCell ref="A6:A11"/>
    <mergeCell ref="A16:A17"/>
    <mergeCell ref="A22:A23"/>
    <mergeCell ref="A24:A28"/>
    <mergeCell ref="A18:A21"/>
  </mergeCells>
  <conditionalFormatting sqref="D6:D38">
    <cfRule type="expression" dxfId="1" priority="2">
      <formula>D6&gt;C6</formula>
    </cfRule>
    <cfRule type="cellIs" dxfId="0" priority="1" operator="equal">
      <formula>"N/A"</formula>
    </cfRule>
  </conditionalFormatting>
  <pageMargins left="0.25" right="0.25" top="0.75" bottom="0.75" header="0.3" footer="0.3"/>
  <pageSetup orientation="portrait" r:id="rId1"/>
  <headerFooter>
    <oddFooter>&amp;CCWS Core Service Calculator (FY 2021)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431113645AEDA498A934BD6DC52B3B7" ma:contentTypeVersion="6" ma:contentTypeDescription="Create a new document." ma:contentTypeScope="" ma:versionID="3f53d50e22516862718fdca3cd58599d">
  <xsd:schema xmlns:xsd="http://www.w3.org/2001/XMLSchema" xmlns:xs="http://www.w3.org/2001/XMLSchema" xmlns:p="http://schemas.microsoft.com/office/2006/metadata/properties" xmlns:ns2="e0388b6f-a6be-423f-be50-09a9ff9d3cf1" xmlns:ns3="3369a902-3409-4370-adc6-95e97667fe38" targetNamespace="http://schemas.microsoft.com/office/2006/metadata/properties" ma:root="true" ma:fieldsID="ce6345e614c0fe8838595c79576bdc9e" ns2:_="" ns3:_="">
    <xsd:import namespace="e0388b6f-a6be-423f-be50-09a9ff9d3cf1"/>
    <xsd:import namespace="3369a902-3409-4370-adc6-95e97667fe3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0388b6f-a6be-423f-be50-09a9ff9d3cf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69a902-3409-4370-adc6-95e97667fe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386B6F6-CED7-4864-A865-F696142AEB6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0388b6f-a6be-423f-be50-09a9ff9d3cf1"/>
    <ds:schemaRef ds:uri="3369a902-3409-4370-adc6-95e97667fe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7C32267-20EA-4F2E-9805-BBF2400C157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8F83CA47-0CB7-44FE-9BC2-D9CB9594EA0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Core Service Calculator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fsifferlin</dc:creator>
  <cp:lastModifiedBy>Dennis O'Brien</cp:lastModifiedBy>
  <cp:lastPrinted>2020-02-05T15:14:46Z</cp:lastPrinted>
  <dcterms:created xsi:type="dcterms:W3CDTF">2019-12-20T16:29:57Z</dcterms:created>
  <dcterms:modified xsi:type="dcterms:W3CDTF">2022-03-24T01:25:56Z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0x0101004431113645AEDA498A934BD6DC52B3B7</vt:lpwstr>
  </property>
</Properties>
</file>